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95" windowHeight="1227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I9" i="1" l="1"/>
  <c r="I7" i="1"/>
  <c r="I8" i="1"/>
  <c r="P10" i="1" l="1"/>
  <c r="P9" i="1"/>
  <c r="P8" i="1"/>
  <c r="P7" i="1"/>
  <c r="P5" i="1"/>
  <c r="N10" i="1"/>
  <c r="N9" i="1"/>
  <c r="N8" i="1"/>
  <c r="N7" i="1"/>
  <c r="N5" i="1"/>
  <c r="I14" i="1"/>
  <c r="H14" i="1"/>
  <c r="G14" i="1"/>
  <c r="F14" i="1"/>
  <c r="E14" i="1"/>
  <c r="D14" i="1"/>
  <c r="I13" i="1"/>
  <c r="H13" i="1"/>
  <c r="G13" i="1"/>
  <c r="F13" i="1"/>
  <c r="E13" i="1"/>
  <c r="D13" i="1"/>
  <c r="I12" i="1"/>
  <c r="H12" i="1"/>
  <c r="G12" i="1"/>
  <c r="F12" i="1"/>
  <c r="E12" i="1"/>
  <c r="D12" i="1"/>
  <c r="H15" i="1"/>
  <c r="G15" i="1"/>
  <c r="F15" i="1"/>
  <c r="E15" i="1"/>
  <c r="D15" i="1"/>
  <c r="Q10" i="1"/>
  <c r="O10" i="1"/>
  <c r="M10" i="1"/>
  <c r="I10" i="1"/>
  <c r="Q9" i="1"/>
  <c r="O9" i="1"/>
  <c r="M9" i="1"/>
  <c r="Q8" i="1"/>
  <c r="O8" i="1"/>
  <c r="M8" i="1"/>
  <c r="Q7" i="1"/>
  <c r="O7" i="1"/>
  <c r="M7" i="1"/>
  <c r="Q5" i="1"/>
  <c r="O5" i="1"/>
  <c r="M5" i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P57" i="1"/>
  <c r="Q57" i="1" s="1"/>
  <c r="N57" i="1"/>
  <c r="O57" i="1" s="1"/>
  <c r="M57" i="1"/>
  <c r="P56" i="1"/>
  <c r="Q56" i="1" s="1"/>
  <c r="N56" i="1"/>
  <c r="O56" i="1" s="1"/>
  <c r="M56" i="1"/>
  <c r="P55" i="1"/>
  <c r="Q55" i="1" s="1"/>
  <c r="N55" i="1"/>
  <c r="O55" i="1" s="1"/>
  <c r="M55" i="1"/>
  <c r="P54" i="1"/>
  <c r="Q54" i="1" s="1"/>
  <c r="N54" i="1"/>
  <c r="O54" i="1" s="1"/>
  <c r="M54" i="1"/>
  <c r="P52" i="1"/>
  <c r="Q52" i="1" s="1"/>
  <c r="N52" i="1"/>
  <c r="O52" i="1" s="1"/>
  <c r="M52" i="1"/>
  <c r="P41" i="1"/>
  <c r="Q41" i="1" s="1"/>
  <c r="N41" i="1"/>
  <c r="O41" i="1" s="1"/>
  <c r="M41" i="1"/>
  <c r="P40" i="1"/>
  <c r="Q40" i="1" s="1"/>
  <c r="N40" i="1"/>
  <c r="O40" i="1" s="1"/>
  <c r="M40" i="1"/>
  <c r="P39" i="1"/>
  <c r="Q39" i="1" s="1"/>
  <c r="N39" i="1"/>
  <c r="O39" i="1" s="1"/>
  <c r="M39" i="1"/>
  <c r="P38" i="1"/>
  <c r="Q38" i="1" s="1"/>
  <c r="N38" i="1"/>
  <c r="O38" i="1" s="1"/>
  <c r="M38" i="1"/>
  <c r="P25" i="1"/>
  <c r="Q25" i="1" s="1"/>
  <c r="N25" i="1"/>
  <c r="O25" i="1" s="1"/>
  <c r="M25" i="1"/>
  <c r="P24" i="1"/>
  <c r="Q24" i="1" s="1"/>
  <c r="N24" i="1"/>
  <c r="O24" i="1" s="1"/>
  <c r="M24" i="1"/>
  <c r="P23" i="1"/>
  <c r="Q23" i="1" s="1"/>
  <c r="N23" i="1"/>
  <c r="O23" i="1" s="1"/>
  <c r="M23" i="1"/>
  <c r="P22" i="1"/>
  <c r="Q22" i="1" s="1"/>
  <c r="N22" i="1"/>
  <c r="O22" i="1" s="1"/>
  <c r="M22" i="1"/>
  <c r="P36" i="1"/>
  <c r="Q36" i="1" s="1"/>
  <c r="N36" i="1"/>
  <c r="O36" i="1" s="1"/>
  <c r="M36" i="1"/>
  <c r="M20" i="1"/>
  <c r="N20" i="1"/>
  <c r="O20" i="1" s="1"/>
  <c r="P20" i="1"/>
  <c r="Q20" i="1" s="1"/>
  <c r="H62" i="1" l="1"/>
  <c r="H61" i="1"/>
  <c r="H60" i="1"/>
  <c r="H59" i="1"/>
  <c r="G62" i="1"/>
  <c r="G61" i="1"/>
  <c r="G60" i="1"/>
  <c r="G59" i="1"/>
  <c r="F62" i="1"/>
  <c r="F61" i="1"/>
  <c r="F60" i="1"/>
  <c r="F59" i="1"/>
  <c r="E62" i="1"/>
  <c r="E61" i="1"/>
  <c r="E60" i="1"/>
  <c r="E59" i="1"/>
  <c r="D62" i="1"/>
  <c r="D61" i="1"/>
  <c r="D60" i="1"/>
  <c r="D59" i="1"/>
  <c r="I57" i="1"/>
  <c r="I56" i="1"/>
  <c r="I55" i="1"/>
  <c r="I54" i="1"/>
  <c r="I52" i="1"/>
  <c r="I62" i="1" s="1"/>
  <c r="H46" i="1"/>
  <c r="H45" i="1"/>
  <c r="H44" i="1"/>
  <c r="H43" i="1"/>
  <c r="G46" i="1"/>
  <c r="G44" i="1"/>
  <c r="G43" i="1"/>
  <c r="F46" i="1"/>
  <c r="F45" i="1"/>
  <c r="F44" i="1"/>
  <c r="F43" i="1"/>
  <c r="E46" i="1"/>
  <c r="E44" i="1"/>
  <c r="E43" i="1"/>
  <c r="D46" i="1"/>
  <c r="D45" i="1"/>
  <c r="D44" i="1"/>
  <c r="D43" i="1"/>
  <c r="I41" i="1"/>
  <c r="I40" i="1"/>
  <c r="I39" i="1"/>
  <c r="I38" i="1"/>
  <c r="I36" i="1"/>
  <c r="I45" i="1" s="1"/>
  <c r="H30" i="1"/>
  <c r="H29" i="1"/>
  <c r="H28" i="1"/>
  <c r="H27" i="1"/>
  <c r="G30" i="1"/>
  <c r="G29" i="1"/>
  <c r="G28" i="1"/>
  <c r="G27" i="1"/>
  <c r="F30" i="1"/>
  <c r="F29" i="1"/>
  <c r="F28" i="1"/>
  <c r="F27" i="1"/>
  <c r="E30" i="1"/>
  <c r="E29" i="1"/>
  <c r="E28" i="1"/>
  <c r="E27" i="1"/>
  <c r="D30" i="1"/>
  <c r="D29" i="1"/>
  <c r="D28" i="1"/>
  <c r="D27" i="1"/>
  <c r="I20" i="1"/>
  <c r="I22" i="1"/>
  <c r="I23" i="1"/>
  <c r="I24" i="1"/>
  <c r="I25" i="1"/>
  <c r="I30" i="1" l="1"/>
  <c r="I15" i="1"/>
  <c r="I27" i="1"/>
  <c r="I29" i="1"/>
  <c r="I44" i="1"/>
  <c r="I46" i="1"/>
  <c r="I59" i="1"/>
  <c r="I61" i="1"/>
  <c r="I28" i="1"/>
  <c r="I43" i="1"/>
  <c r="I60" i="1"/>
</calcChain>
</file>

<file path=xl/sharedStrings.xml><?xml version="1.0" encoding="utf-8"?>
<sst xmlns="http://schemas.openxmlformats.org/spreadsheetml/2006/main" count="324" uniqueCount="96">
  <si>
    <t>Div</t>
  </si>
  <si>
    <t>Name</t>
  </si>
  <si>
    <t>Swim</t>
  </si>
  <si>
    <t>Bike</t>
  </si>
  <si>
    <t>Run</t>
  </si>
  <si>
    <t>Country</t>
  </si>
  <si>
    <t>Finish</t>
  </si>
  <si>
    <t>Div. Rank</t>
  </si>
  <si>
    <t>Overall Rank</t>
  </si>
  <si>
    <t>WALETZKE, Matt</t>
  </si>
  <si>
    <t>USA</t>
  </si>
  <si>
    <t>MCDONOUGH, Gregory</t>
  </si>
  <si>
    <t>M 35 - 39</t>
  </si>
  <si>
    <t xml:space="preserve">GAMBLES, Joe </t>
  </si>
  <si>
    <t xml:space="preserve">USA </t>
  </si>
  <si>
    <t>PRO</t>
  </si>
  <si>
    <t>Average</t>
  </si>
  <si>
    <t>Goal</t>
  </si>
  <si>
    <t>T1</t>
  </si>
  <si>
    <t>T2</t>
  </si>
  <si>
    <t>TIMBERMAN 70.3 - August 19, 2012</t>
  </si>
  <si>
    <t>Tollakson, Tj</t>
  </si>
  <si>
    <t>Rochon, Mark</t>
  </si>
  <si>
    <t>1/266</t>
  </si>
  <si>
    <t>12/2515</t>
  </si>
  <si>
    <t>1/28</t>
  </si>
  <si>
    <t>1/2515</t>
  </si>
  <si>
    <t>166/266</t>
  </si>
  <si>
    <t>1307/2515</t>
  </si>
  <si>
    <t>134/199</t>
  </si>
  <si>
    <t>1032/1699</t>
  </si>
  <si>
    <t>32/1699</t>
  </si>
  <si>
    <t>1/1699</t>
  </si>
  <si>
    <t>1/199</t>
  </si>
  <si>
    <t>1/18</t>
  </si>
  <si>
    <t>EAGLEMAN 70.3 - June 12, 2011</t>
  </si>
  <si>
    <t>140/205</t>
  </si>
  <si>
    <t>858/1401</t>
  </si>
  <si>
    <t>Hola, Tim</t>
  </si>
  <si>
    <t>1/205</t>
  </si>
  <si>
    <t>15/1401</t>
  </si>
  <si>
    <t>Alexander, Craig</t>
  </si>
  <si>
    <t>1/1401</t>
  </si>
  <si>
    <t>BOISE 70.3 - June 10, 2010</t>
  </si>
  <si>
    <t>Swim / 100m</t>
  </si>
  <si>
    <t>Bike / mile</t>
  </si>
  <si>
    <t>Run / mile</t>
  </si>
  <si>
    <t>MPH</t>
  </si>
  <si>
    <t>EagleMan 70.3</t>
  </si>
  <si>
    <t>Columbia Triathlon</t>
  </si>
  <si>
    <t>Suntrust Half Marathon</t>
  </si>
  <si>
    <t>Turkey Trott</t>
  </si>
  <si>
    <t>Monday</t>
  </si>
  <si>
    <t>Tuesday</t>
  </si>
  <si>
    <t>Wednesday</t>
  </si>
  <si>
    <t>Thursday</t>
  </si>
  <si>
    <t>Friday</t>
  </si>
  <si>
    <t>Saturday</t>
  </si>
  <si>
    <t>Sunday</t>
  </si>
  <si>
    <t>Testing / Goal</t>
  </si>
  <si>
    <t>Pace 1:40</t>
  </si>
  <si>
    <t>Pace 18.8 mph</t>
  </si>
  <si>
    <t>Pace 9:25 mile</t>
  </si>
  <si>
    <t>Best</t>
  </si>
  <si>
    <t>3 x 1 mile</t>
  </si>
  <si>
    <t>R = 3 miles</t>
  </si>
  <si>
    <t>R = 3.5 miles</t>
  </si>
  <si>
    <t>R = 4.0 miles</t>
  </si>
  <si>
    <t>R = 4.5 miles</t>
  </si>
  <si>
    <t>R = 5.0 miles</t>
  </si>
  <si>
    <t>R = 6.0 miles</t>
  </si>
  <si>
    <t>R = 7.0 miles</t>
  </si>
  <si>
    <t>R = 8.0 miles</t>
  </si>
  <si>
    <t>R = 9.0 miles</t>
  </si>
  <si>
    <t>R = 10.0 miles</t>
  </si>
  <si>
    <t>R = 11.0 miles</t>
  </si>
  <si>
    <t>Rest</t>
  </si>
  <si>
    <t>R = Test</t>
  </si>
  <si>
    <t>R = 12.0 miles</t>
  </si>
  <si>
    <t>REST WEEK</t>
  </si>
  <si>
    <t>SWIM, GYM</t>
  </si>
  <si>
    <t>BIKE</t>
  </si>
  <si>
    <t>RUN</t>
  </si>
  <si>
    <t>SWIM</t>
  </si>
  <si>
    <t>BIKE / RUN</t>
  </si>
  <si>
    <t>RUN / BIKE</t>
  </si>
  <si>
    <t>B =</t>
  </si>
  <si>
    <t>RACE</t>
  </si>
  <si>
    <t>SKIPJACK - September 21, 2013</t>
  </si>
  <si>
    <t>Bike (65m)</t>
  </si>
  <si>
    <t>Run (10m)</t>
  </si>
  <si>
    <t>AgeGroup Leader</t>
  </si>
  <si>
    <t>PRO Leader</t>
  </si>
  <si>
    <t>2012 AgeGroup Leader</t>
  </si>
  <si>
    <t>2012 PRO Leader</t>
  </si>
  <si>
    <t>2012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</si>
</sst>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2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1" fontId="0" fillId="0" borderId="0" xfId="0" applyNumberFormat="1" applyAlignment="1">
      <alignment horizontal="center" wrapText="1"/>
    </xf>
    <xf numFmtId="21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0" borderId="0" xfId="0" applyFont="1"/>
    <xf numFmtId="0" fontId="0" fillId="0" borderId="0" xfId="0" quotePrefix="1" applyAlignment="1">
      <alignment horizontal="center"/>
    </xf>
    <xf numFmtId="17" fontId="0" fillId="0" borderId="0" xfId="0" applyNumberFormat="1" applyAlignment="1">
      <alignment horizontal="center" wrapText="1"/>
    </xf>
    <xf numFmtId="17" fontId="0" fillId="0" borderId="0" xfId="0" quotePrefix="1" applyNumberFormat="1" applyAlignment="1">
      <alignment horizontal="center" wrapText="1"/>
    </xf>
    <xf numFmtId="16" fontId="0" fillId="0" borderId="0" xfId="0" quotePrefix="1" applyNumberFormat="1" applyAlignment="1">
      <alignment horizontal="center" wrapText="1"/>
    </xf>
    <xf numFmtId="0" fontId="0" fillId="0" borderId="0" xfId="0" quotePrefix="1" applyAlignment="1">
      <alignment horizontal="center" wrapText="1"/>
    </xf>
    <xf numFmtId="43" fontId="0" fillId="0" borderId="0" xfId="2" applyFont="1" applyAlignme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2"/>
  <sheetViews>
    <sheetView tabSelected="1" workbookViewId="0">
      <selection activeCell="I9" sqref="I9"/>
    </sheetView>
  </sheetViews>
  <sheetFormatPr defaultRowHeight="15" x14ac:dyDescent="0.25"/>
  <cols>
    <col min="1" max="1" width="24.7109375" customWidth="1"/>
    <col min="2" max="10" width="9.140625" style="3"/>
    <col min="11" max="11" width="12" style="3" customWidth="1"/>
    <col min="13" max="17" width="9.140625" style="3"/>
  </cols>
  <sheetData>
    <row r="3" spans="1:17" x14ac:dyDescent="0.25">
      <c r="A3" s="8" t="s">
        <v>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N3" s="15"/>
      <c r="O3" s="15"/>
      <c r="P3" s="15"/>
      <c r="Q3" s="15"/>
    </row>
    <row r="4" spans="1:17" ht="30" x14ac:dyDescent="0.25">
      <c r="A4" s="1" t="s">
        <v>1</v>
      </c>
      <c r="B4" s="1" t="s">
        <v>0</v>
      </c>
      <c r="C4" s="1" t="s">
        <v>5</v>
      </c>
      <c r="D4" s="1" t="s">
        <v>2</v>
      </c>
      <c r="E4" s="1" t="s">
        <v>18</v>
      </c>
      <c r="F4" s="1" t="s">
        <v>89</v>
      </c>
      <c r="G4" s="1" t="s">
        <v>19</v>
      </c>
      <c r="H4" s="1" t="s">
        <v>90</v>
      </c>
      <c r="I4" s="1" t="s">
        <v>6</v>
      </c>
      <c r="J4" s="1" t="s">
        <v>7</v>
      </c>
      <c r="K4" s="1" t="s">
        <v>8</v>
      </c>
      <c r="M4" s="1" t="s">
        <v>44</v>
      </c>
      <c r="N4" s="1" t="s">
        <v>45</v>
      </c>
      <c r="O4" s="1" t="s">
        <v>47</v>
      </c>
      <c r="P4" s="1" t="s">
        <v>46</v>
      </c>
      <c r="Q4" s="1" t="s">
        <v>47</v>
      </c>
    </row>
    <row r="5" spans="1:17" x14ac:dyDescent="0.25">
      <c r="A5" t="s">
        <v>11</v>
      </c>
      <c r="B5" s="15"/>
      <c r="C5" s="4" t="s">
        <v>10</v>
      </c>
      <c r="D5" s="5"/>
      <c r="E5" s="6"/>
      <c r="F5" s="5"/>
      <c r="G5" s="6"/>
      <c r="H5" s="5"/>
      <c r="I5" s="6"/>
      <c r="J5" s="4"/>
      <c r="K5" s="4"/>
      <c r="M5" s="6">
        <f>D5/19.32</f>
        <v>0</v>
      </c>
      <c r="N5" s="6">
        <f>F5/65</f>
        <v>0</v>
      </c>
      <c r="O5" s="14" t="e">
        <f>$N$21/N5</f>
        <v>#DIV/0!</v>
      </c>
      <c r="P5" s="6">
        <f>H5/10</f>
        <v>0</v>
      </c>
      <c r="Q5" s="14" t="e">
        <f>$N$21/P5</f>
        <v>#DIV/0!</v>
      </c>
    </row>
    <row r="6" spans="1:17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N6" s="6"/>
      <c r="O6" s="15"/>
      <c r="P6" s="15"/>
      <c r="Q6" s="15"/>
    </row>
    <row r="7" spans="1:17" x14ac:dyDescent="0.25">
      <c r="A7" t="s">
        <v>93</v>
      </c>
      <c r="B7" s="15"/>
      <c r="C7" s="4"/>
      <c r="D7" s="6">
        <v>2.5787037037037039E-2</v>
      </c>
      <c r="E7" s="6">
        <v>1.6435185185185183E-3</v>
      </c>
      <c r="F7" s="6">
        <v>0.12353009259259258</v>
      </c>
      <c r="G7" s="6">
        <v>1.2731481481481483E-3</v>
      </c>
      <c r="H7" s="6">
        <v>5.153935185185185E-2</v>
      </c>
      <c r="I7" s="6">
        <f>SUM(D7:H7)</f>
        <v>0.20377314814814815</v>
      </c>
      <c r="J7" s="13"/>
      <c r="K7" s="4"/>
      <c r="M7" s="6">
        <f t="shared" ref="M7:M10" si="0">D7/19.32</f>
        <v>1.3347327658921862E-3</v>
      </c>
      <c r="N7" s="6">
        <f t="shared" ref="N7:N10" si="1">F7/65</f>
        <v>1.9004629629629627E-3</v>
      </c>
      <c r="O7" s="14">
        <f>$N$21/N7</f>
        <v>21.924482338611451</v>
      </c>
      <c r="P7" s="6">
        <f t="shared" ref="P7:P10" si="2">H7/10</f>
        <v>5.153935185185185E-3</v>
      </c>
      <c r="Q7" s="14">
        <f>$N$21/P7</f>
        <v>8.0844374578935554</v>
      </c>
    </row>
    <row r="8" spans="1:17" x14ac:dyDescent="0.25">
      <c r="A8" t="s">
        <v>94</v>
      </c>
      <c r="B8" s="15"/>
      <c r="C8" s="15"/>
      <c r="D8" s="6">
        <v>2.162037037037037E-2</v>
      </c>
      <c r="E8" s="6">
        <v>1.7939814814814815E-3</v>
      </c>
      <c r="F8" s="6">
        <v>0.12430555555555556</v>
      </c>
      <c r="G8" s="6">
        <v>9.8379629629629642E-4</v>
      </c>
      <c r="H8" s="6">
        <v>4.7650462962962964E-2</v>
      </c>
      <c r="I8" s="6">
        <f>SUM(D8:H8)</f>
        <v>0.19635416666666669</v>
      </c>
      <c r="J8" s="9"/>
      <c r="K8" s="9"/>
      <c r="M8" s="6">
        <f t="shared" si="0"/>
        <v>1.1190667893566444E-3</v>
      </c>
      <c r="N8" s="6">
        <f t="shared" si="1"/>
        <v>1.9123931623931624E-3</v>
      </c>
      <c r="O8" s="14">
        <f>$N$21/N8</f>
        <v>21.787709497206702</v>
      </c>
      <c r="P8" s="6">
        <f t="shared" si="2"/>
        <v>4.7650462962962967E-3</v>
      </c>
      <c r="Q8" s="14">
        <f>$N$21/P8</f>
        <v>8.7442312363371375</v>
      </c>
    </row>
    <row r="9" spans="1:17" x14ac:dyDescent="0.25">
      <c r="A9" t="s">
        <v>95</v>
      </c>
      <c r="B9" s="15"/>
      <c r="C9" s="15"/>
      <c r="D9" s="6">
        <v>2.8854166666666667E-2</v>
      </c>
      <c r="E9" s="6">
        <v>4.0624999999999993E-3</v>
      </c>
      <c r="F9" s="6">
        <v>0.15277777777777776</v>
      </c>
      <c r="G9" s="6">
        <v>2.1064814814814813E-3</v>
      </c>
      <c r="H9" s="6">
        <v>6.6782407407407415E-2</v>
      </c>
      <c r="I9" s="6">
        <f>SUM(D9:H9)</f>
        <v>0.25458333333333333</v>
      </c>
      <c r="J9" s="15"/>
      <c r="K9" s="15"/>
      <c r="M9" s="6">
        <f t="shared" si="0"/>
        <v>1.4934868875086265E-3</v>
      </c>
      <c r="N9" s="6">
        <f t="shared" si="1"/>
        <v>2.3504273504273503E-3</v>
      </c>
      <c r="O9" s="14">
        <f>$N$21/N9</f>
        <v>17.727272727272727</v>
      </c>
      <c r="P9" s="6">
        <f t="shared" si="2"/>
        <v>6.6782407407407415E-3</v>
      </c>
      <c r="Q9" s="14">
        <f>$N$21/P9</f>
        <v>6.2391681109185431</v>
      </c>
    </row>
    <row r="10" spans="1:17" x14ac:dyDescent="0.25">
      <c r="A10" t="s">
        <v>17</v>
      </c>
      <c r="B10" s="15"/>
      <c r="C10" s="15"/>
      <c r="D10" s="6">
        <v>2.5694444444444447E-2</v>
      </c>
      <c r="E10" s="6">
        <v>6.9444444444444441E-3</v>
      </c>
      <c r="F10" s="6">
        <v>0.15833333333333333</v>
      </c>
      <c r="G10" s="6">
        <v>6.9444444444444441E-3</v>
      </c>
      <c r="H10" s="6">
        <v>7.4999999999999997E-2</v>
      </c>
      <c r="I10" s="6">
        <f>SUM(D10:H10)</f>
        <v>0.27291666666666664</v>
      </c>
      <c r="J10" s="15"/>
      <c r="K10" s="15"/>
      <c r="M10" s="6">
        <f t="shared" si="0"/>
        <v>1.3299401886358408E-3</v>
      </c>
      <c r="N10" s="6">
        <f t="shared" si="1"/>
        <v>2.4358974358974356E-3</v>
      </c>
      <c r="O10" s="14">
        <f>$N$21/N10</f>
        <v>17.10526315789474</v>
      </c>
      <c r="P10" s="6">
        <f t="shared" si="2"/>
        <v>7.4999999999999997E-3</v>
      </c>
      <c r="Q10" s="14">
        <f>$N$21/P10</f>
        <v>5.5555555555555554</v>
      </c>
    </row>
    <row r="11" spans="1:17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15"/>
      <c r="N11" s="15"/>
      <c r="O11" s="15"/>
      <c r="P11" s="15"/>
      <c r="Q11" s="15"/>
    </row>
    <row r="12" spans="1:17" x14ac:dyDescent="0.25">
      <c r="A12" t="s">
        <v>91</v>
      </c>
      <c r="B12" s="15"/>
      <c r="C12" s="15"/>
      <c r="D12" s="7">
        <f t="shared" ref="D12:I12" si="3">(D$20/D7)-1</f>
        <v>-8.3931777378815076E-2</v>
      </c>
      <c r="E12" s="7">
        <f t="shared" si="3"/>
        <v>1.1971830985915499</v>
      </c>
      <c r="F12" s="7">
        <f t="shared" si="3"/>
        <v>0.14738124238733263</v>
      </c>
      <c r="G12" s="7">
        <f t="shared" si="3"/>
        <v>2.3545454545454549</v>
      </c>
      <c r="H12" s="7">
        <f t="shared" si="3"/>
        <v>0.95306534920278496</v>
      </c>
      <c r="I12" s="7">
        <f t="shared" si="3"/>
        <v>0.34414404180393054</v>
      </c>
      <c r="J12" s="15"/>
      <c r="K12" s="15"/>
      <c r="M12" s="15"/>
      <c r="N12" s="15"/>
      <c r="O12" s="15"/>
      <c r="P12" s="15"/>
      <c r="Q12" s="15"/>
    </row>
    <row r="13" spans="1:17" x14ac:dyDescent="0.25">
      <c r="A13" t="s">
        <v>92</v>
      </c>
      <c r="B13" s="15"/>
      <c r="C13" s="15"/>
      <c r="D13" s="7">
        <f t="shared" ref="D13:I13" si="4">(D$20/D8)-1</f>
        <v>9.2612419700214277E-2</v>
      </c>
      <c r="E13" s="7">
        <f t="shared" si="4"/>
        <v>1.0129032258064519</v>
      </c>
      <c r="F13" s="7">
        <f t="shared" si="4"/>
        <v>0.14022346368715088</v>
      </c>
      <c r="G13" s="7">
        <f t="shared" si="4"/>
        <v>3.341176470588235</v>
      </c>
      <c r="H13" s="7">
        <f t="shared" si="4"/>
        <v>1.1124605295117806</v>
      </c>
      <c r="I13" s="7">
        <f t="shared" si="4"/>
        <v>0.39493073975832593</v>
      </c>
      <c r="J13" s="15"/>
      <c r="K13" s="15"/>
      <c r="M13" s="15"/>
      <c r="N13" s="15"/>
      <c r="O13" s="15"/>
      <c r="P13" s="15"/>
      <c r="Q13" s="15"/>
    </row>
    <row r="14" spans="1:17" x14ac:dyDescent="0.25">
      <c r="A14" t="s">
        <v>16</v>
      </c>
      <c r="B14" s="15"/>
      <c r="C14" s="15"/>
      <c r="D14" s="7">
        <f t="shared" ref="D14:I14" si="5">(D$20/D9)-1</f>
        <v>-0.18130766145206567</v>
      </c>
      <c r="E14" s="7">
        <f t="shared" si="5"/>
        <v>-0.11111111111111094</v>
      </c>
      <c r="F14" s="7">
        <f t="shared" si="5"/>
        <v>-7.2272727272727155E-2</v>
      </c>
      <c r="G14" s="7">
        <f t="shared" si="5"/>
        <v>1.0274725274725278</v>
      </c>
      <c r="H14" s="7">
        <f t="shared" si="5"/>
        <v>0.50727902946273828</v>
      </c>
      <c r="I14" s="7">
        <f t="shared" si="5"/>
        <v>7.5877432260411215E-2</v>
      </c>
      <c r="J14" s="15"/>
      <c r="K14" s="15"/>
      <c r="M14" s="15"/>
      <c r="N14" s="15"/>
      <c r="O14" s="15"/>
      <c r="P14" s="15"/>
      <c r="Q14" s="15"/>
    </row>
    <row r="15" spans="1:17" x14ac:dyDescent="0.25">
      <c r="A15" t="s">
        <v>17</v>
      </c>
      <c r="B15" s="15"/>
      <c r="C15" s="15"/>
      <c r="D15" s="7">
        <f t="shared" ref="D15:I15" si="6">(D$20/D10)-1</f>
        <v>-8.0630630630630584E-2</v>
      </c>
      <c r="E15" s="7">
        <f t="shared" si="6"/>
        <v>-0.48</v>
      </c>
      <c r="F15" s="7">
        <f t="shared" si="6"/>
        <v>-0.10482456140350871</v>
      </c>
      <c r="G15" s="7">
        <f t="shared" si="6"/>
        <v>-0.3849999999999999</v>
      </c>
      <c r="H15" s="7">
        <f t="shared" si="6"/>
        <v>0.34212962962962989</v>
      </c>
      <c r="I15" s="7">
        <f t="shared" si="6"/>
        <v>3.6047497879561075E-3</v>
      </c>
      <c r="J15" s="15"/>
      <c r="K15" s="15"/>
      <c r="M15" s="15"/>
      <c r="N15" s="15"/>
      <c r="O15" s="15"/>
      <c r="P15" s="15"/>
      <c r="Q15" s="15"/>
    </row>
    <row r="16" spans="1:17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M16" s="15"/>
      <c r="N16" s="15"/>
      <c r="O16" s="15"/>
      <c r="P16" s="15"/>
      <c r="Q16" s="15"/>
    </row>
    <row r="17" spans="1:17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M17" s="15"/>
      <c r="N17" s="15"/>
      <c r="O17" s="15"/>
      <c r="P17" s="15"/>
      <c r="Q17" s="15"/>
    </row>
    <row r="18" spans="1:17" x14ac:dyDescent="0.25">
      <c r="A18" s="8" t="s">
        <v>20</v>
      </c>
    </row>
    <row r="19" spans="1:17" ht="30" x14ac:dyDescent="0.25">
      <c r="A19" s="1" t="s">
        <v>1</v>
      </c>
      <c r="B19" s="1" t="s">
        <v>0</v>
      </c>
      <c r="C19" s="1" t="s">
        <v>5</v>
      </c>
      <c r="D19" s="1" t="s">
        <v>2</v>
      </c>
      <c r="E19" s="1" t="s">
        <v>18</v>
      </c>
      <c r="F19" s="1" t="s">
        <v>3</v>
      </c>
      <c r="G19" s="1" t="s">
        <v>19</v>
      </c>
      <c r="H19" s="1" t="s">
        <v>4</v>
      </c>
      <c r="I19" s="1" t="s">
        <v>6</v>
      </c>
      <c r="J19" s="1" t="s">
        <v>7</v>
      </c>
      <c r="K19" s="1" t="s">
        <v>8</v>
      </c>
      <c r="M19" s="1" t="s">
        <v>44</v>
      </c>
      <c r="N19" s="1" t="s">
        <v>45</v>
      </c>
      <c r="O19" s="1" t="s">
        <v>47</v>
      </c>
      <c r="P19" s="1" t="s">
        <v>46</v>
      </c>
      <c r="Q19" s="1" t="s">
        <v>47</v>
      </c>
    </row>
    <row r="20" spans="1:17" x14ac:dyDescent="0.25">
      <c r="A20" t="s">
        <v>11</v>
      </c>
      <c r="C20" s="4" t="s">
        <v>10</v>
      </c>
      <c r="D20" s="5">
        <v>2.3622685185185188E-2</v>
      </c>
      <c r="E20" s="6">
        <v>3.6111111111111114E-3</v>
      </c>
      <c r="F20" s="5">
        <v>0.14173611111111112</v>
      </c>
      <c r="G20" s="6">
        <v>4.2708333333333339E-3</v>
      </c>
      <c r="H20" s="5">
        <v>0.10065972222222223</v>
      </c>
      <c r="I20" s="6">
        <f>SUM(D20:H20)</f>
        <v>0.273900462962963</v>
      </c>
      <c r="J20" s="4" t="s">
        <v>29</v>
      </c>
      <c r="K20" s="4" t="s">
        <v>30</v>
      </c>
      <c r="M20" s="6">
        <f>D20/19.32</f>
        <v>1.2227062725251132E-3</v>
      </c>
      <c r="N20" s="6">
        <f>F20/56</f>
        <v>2.5310019841269841E-3</v>
      </c>
      <c r="O20" s="14">
        <f>$N$21/N20</f>
        <v>16.462518373346398</v>
      </c>
      <c r="P20" s="6">
        <f>H20/13.1</f>
        <v>7.6839482612383386E-3</v>
      </c>
      <c r="Q20" s="14">
        <f>$N$21/P20</f>
        <v>5.4225595032769913</v>
      </c>
    </row>
    <row r="21" spans="1:17" x14ac:dyDescent="0.25">
      <c r="N21" s="6">
        <v>4.1666666666666664E-2</v>
      </c>
    </row>
    <row r="22" spans="1:17" x14ac:dyDescent="0.25">
      <c r="A22" t="s">
        <v>9</v>
      </c>
      <c r="B22" s="3" t="s">
        <v>12</v>
      </c>
      <c r="C22" s="4" t="s">
        <v>10</v>
      </c>
      <c r="D22" s="5">
        <v>2.0995370370370373E-2</v>
      </c>
      <c r="E22" s="6">
        <v>1.689814814814815E-3</v>
      </c>
      <c r="F22" s="5">
        <v>0.10166666666666667</v>
      </c>
      <c r="G22" s="6">
        <v>1.4930555555555556E-3</v>
      </c>
      <c r="H22" s="5">
        <v>6.4120370370370369E-2</v>
      </c>
      <c r="I22" s="6">
        <f>SUM(D22:H22)</f>
        <v>0.18996527777777777</v>
      </c>
      <c r="J22" s="13" t="s">
        <v>33</v>
      </c>
      <c r="K22" s="4" t="s">
        <v>31</v>
      </c>
      <c r="M22" s="6">
        <f t="shared" ref="M22:M25" si="7">D22/19.32</f>
        <v>1.0867168928763132E-3</v>
      </c>
      <c r="N22" s="6">
        <f t="shared" ref="N22:N25" si="8">F22/56</f>
        <v>1.8154761904761905E-3</v>
      </c>
      <c r="O22" s="14">
        <f t="shared" ref="O22:Q25" si="9">$N$21/N22</f>
        <v>22.950819672131146</v>
      </c>
      <c r="P22" s="6">
        <f t="shared" ref="P22:P25" si="10">H22/13.1</f>
        <v>4.8946847610969752E-3</v>
      </c>
      <c r="Q22" s="14">
        <f t="shared" si="9"/>
        <v>8.5126353790613702</v>
      </c>
    </row>
    <row r="23" spans="1:17" x14ac:dyDescent="0.25">
      <c r="A23" t="s">
        <v>13</v>
      </c>
      <c r="B23" s="3" t="s">
        <v>15</v>
      </c>
      <c r="C23" s="3" t="s">
        <v>14</v>
      </c>
      <c r="D23" s="6">
        <v>1.7326388888888888E-2</v>
      </c>
      <c r="E23" s="6">
        <v>9.2592592592592585E-4</v>
      </c>
      <c r="F23" s="6">
        <v>8.8495370370370363E-2</v>
      </c>
      <c r="G23" s="6">
        <v>8.7962962962962962E-4</v>
      </c>
      <c r="H23" s="6">
        <v>5.1053240740740746E-2</v>
      </c>
      <c r="I23" s="6">
        <f>SUM(D23:H23)</f>
        <v>0.15868055555555555</v>
      </c>
      <c r="J23" s="9" t="s">
        <v>34</v>
      </c>
      <c r="K23" s="9" t="s">
        <v>32</v>
      </c>
      <c r="M23" s="6">
        <f t="shared" si="7"/>
        <v>8.9681101909362768E-4</v>
      </c>
      <c r="N23" s="6">
        <f t="shared" si="8"/>
        <v>1.5802744708994707E-3</v>
      </c>
      <c r="O23" s="14">
        <f t="shared" si="9"/>
        <v>26.36672770075857</v>
      </c>
      <c r="P23" s="6">
        <f t="shared" si="10"/>
        <v>3.8971939496748663E-3</v>
      </c>
      <c r="Q23" s="14">
        <f t="shared" si="9"/>
        <v>10.691453185218769</v>
      </c>
    </row>
    <row r="24" spans="1:17" x14ac:dyDescent="0.25">
      <c r="A24" t="s">
        <v>16</v>
      </c>
      <c r="D24" s="6">
        <v>2.7487419484702083E-2</v>
      </c>
      <c r="E24" s="6">
        <v>2.5298337934207688E-3</v>
      </c>
      <c r="F24" s="6">
        <v>0.12429239993098685</v>
      </c>
      <c r="G24" s="6">
        <v>2.5298337934207688E-3</v>
      </c>
      <c r="H24" s="6">
        <v>8.5840522199217881E-2</v>
      </c>
      <c r="I24" s="6">
        <f>SUM(D24:H24)</f>
        <v>0.24268000920174837</v>
      </c>
      <c r="M24" s="6">
        <f t="shared" si="7"/>
        <v>1.4227442797464845E-3</v>
      </c>
      <c r="N24" s="6">
        <f t="shared" si="8"/>
        <v>2.2195071416247652E-3</v>
      </c>
      <c r="O24" s="14">
        <f t="shared" si="9"/>
        <v>18.772936516061421</v>
      </c>
      <c r="P24" s="6">
        <f t="shared" si="10"/>
        <v>6.552711618260907E-3</v>
      </c>
      <c r="Q24" s="14">
        <f t="shared" si="9"/>
        <v>6.3586907366030276</v>
      </c>
    </row>
    <row r="25" spans="1:17" x14ac:dyDescent="0.25">
      <c r="A25" t="s">
        <v>17</v>
      </c>
      <c r="D25" s="6">
        <v>2.361111111111111E-2</v>
      </c>
      <c r="E25" s="6">
        <v>6.9444444444444441E-3</v>
      </c>
      <c r="F25" s="6">
        <v>0.14583333333333334</v>
      </c>
      <c r="G25" s="6">
        <v>6.9444444444444441E-3</v>
      </c>
      <c r="H25" s="6">
        <v>9.375E-2</v>
      </c>
      <c r="I25" s="6">
        <f>SUM(D25:H25)</f>
        <v>0.27708333333333335</v>
      </c>
      <c r="M25" s="6">
        <f t="shared" si="7"/>
        <v>1.2221072003680698E-3</v>
      </c>
      <c r="N25" s="6">
        <f t="shared" si="8"/>
        <v>2.604166666666667E-3</v>
      </c>
      <c r="O25" s="14">
        <f t="shared" si="9"/>
        <v>15.999999999999996</v>
      </c>
      <c r="P25" s="6">
        <f t="shared" si="10"/>
        <v>7.1564885496183204E-3</v>
      </c>
      <c r="Q25" s="14">
        <f t="shared" si="9"/>
        <v>5.822222222222222</v>
      </c>
    </row>
    <row r="27" spans="1:17" x14ac:dyDescent="0.25">
      <c r="A27" t="s">
        <v>9</v>
      </c>
      <c r="B27" s="3" t="s">
        <v>12</v>
      </c>
      <c r="D27" s="7">
        <f t="shared" ref="D27:I27" si="11">(D$20/D22)-1</f>
        <v>0.1251378169790518</v>
      </c>
      <c r="E27" s="7">
        <f t="shared" si="11"/>
        <v>1.1369863013698631</v>
      </c>
      <c r="F27" s="7">
        <f t="shared" si="11"/>
        <v>0.39412568306010942</v>
      </c>
      <c r="G27" s="7">
        <f t="shared" si="11"/>
        <v>1.86046511627907</v>
      </c>
      <c r="H27" s="7">
        <f t="shared" si="11"/>
        <v>0.56985559566787014</v>
      </c>
      <c r="I27" s="7">
        <f t="shared" si="11"/>
        <v>0.44184487905928238</v>
      </c>
    </row>
    <row r="28" spans="1:17" x14ac:dyDescent="0.25">
      <c r="A28" t="s">
        <v>13</v>
      </c>
      <c r="B28" s="3" t="s">
        <v>15</v>
      </c>
      <c r="D28" s="7">
        <f t="shared" ref="D28:E30" si="12">(D$20/D23)-1</f>
        <v>0.36339345357381458</v>
      </c>
      <c r="E28" s="7">
        <f t="shared" si="12"/>
        <v>2.9000000000000008</v>
      </c>
      <c r="F28" s="7">
        <f t="shared" ref="F28:I28" si="13">(F$20/F23)-1</f>
        <v>0.60162176301334047</v>
      </c>
      <c r="G28" s="7">
        <f t="shared" si="13"/>
        <v>3.8552631578947372</v>
      </c>
      <c r="H28" s="7">
        <f t="shared" si="13"/>
        <v>0.97166175470414884</v>
      </c>
      <c r="I28" s="7">
        <f t="shared" si="13"/>
        <v>0.72611232676878212</v>
      </c>
    </row>
    <row r="29" spans="1:17" x14ac:dyDescent="0.25">
      <c r="A29" t="s">
        <v>16</v>
      </c>
      <c r="D29" s="7">
        <f t="shared" si="12"/>
        <v>-0.14060011350529955</v>
      </c>
      <c r="E29" s="7">
        <f t="shared" si="12"/>
        <v>0.42741041743626584</v>
      </c>
      <c r="F29" s="7">
        <f t="shared" ref="F29:I29" si="14">(F$20/F24)-1</f>
        <v>0.14034414968099296</v>
      </c>
      <c r="G29" s="7">
        <f t="shared" si="14"/>
        <v>0.68818732062173749</v>
      </c>
      <c r="H29" s="7">
        <f t="shared" si="14"/>
        <v>0.17263641510255612</v>
      </c>
      <c r="I29" s="7">
        <f t="shared" si="14"/>
        <v>0.12864864256396147</v>
      </c>
    </row>
    <row r="30" spans="1:17" x14ac:dyDescent="0.25">
      <c r="A30" t="s">
        <v>17</v>
      </c>
      <c r="D30" s="7">
        <f t="shared" si="12"/>
        <v>4.9019607843159285E-4</v>
      </c>
      <c r="E30" s="7">
        <f t="shared" si="12"/>
        <v>-0.48</v>
      </c>
      <c r="F30" s="7">
        <f t="shared" ref="F30:I30" si="15">(F$20/F25)-1</f>
        <v>-2.8095238095238062E-2</v>
      </c>
      <c r="G30" s="7">
        <f t="shared" si="15"/>
        <v>-0.3849999999999999</v>
      </c>
      <c r="H30" s="7">
        <f t="shared" si="15"/>
        <v>7.3703703703703827E-2</v>
      </c>
      <c r="I30" s="7">
        <f t="shared" si="15"/>
        <v>-1.1487050960735101E-2</v>
      </c>
    </row>
    <row r="34" spans="1:17" x14ac:dyDescent="0.25">
      <c r="A34" s="8" t="s">
        <v>35</v>
      </c>
    </row>
    <row r="35" spans="1:17" ht="30" x14ac:dyDescent="0.25">
      <c r="A35" s="1" t="s">
        <v>1</v>
      </c>
      <c r="B35" s="1" t="s">
        <v>0</v>
      </c>
      <c r="C35" s="1" t="s">
        <v>5</v>
      </c>
      <c r="D35" s="1" t="s">
        <v>2</v>
      </c>
      <c r="E35" s="1" t="s">
        <v>18</v>
      </c>
      <c r="F35" s="1" t="s">
        <v>3</v>
      </c>
      <c r="G35" s="1" t="s">
        <v>19</v>
      </c>
      <c r="H35" s="1" t="s">
        <v>4</v>
      </c>
      <c r="I35" s="1" t="s">
        <v>6</v>
      </c>
      <c r="J35" s="1" t="s">
        <v>7</v>
      </c>
      <c r="K35" s="1" t="s">
        <v>8</v>
      </c>
    </row>
    <row r="36" spans="1:17" x14ac:dyDescent="0.25">
      <c r="A36" t="s">
        <v>11</v>
      </c>
      <c r="C36" s="4" t="s">
        <v>10</v>
      </c>
      <c r="D36" s="5">
        <v>2.8333333333333332E-2</v>
      </c>
      <c r="E36" s="6">
        <v>2.2569444444444447E-3</v>
      </c>
      <c r="F36" s="5">
        <v>0.13261574074074076</v>
      </c>
      <c r="G36" s="6">
        <v>3.1828703703703702E-3</v>
      </c>
      <c r="H36" s="5">
        <v>0.11369212962962964</v>
      </c>
      <c r="I36" s="6">
        <f>SUM(D36:H36)</f>
        <v>0.28008101851851858</v>
      </c>
      <c r="J36" s="3" t="s">
        <v>27</v>
      </c>
      <c r="K36" s="9" t="s">
        <v>28</v>
      </c>
      <c r="M36" s="6">
        <f>D36/19.32</f>
        <v>1.4665286404416838E-3</v>
      </c>
      <c r="N36" s="6">
        <f>F36/56</f>
        <v>2.368138227513228E-3</v>
      </c>
      <c r="O36" s="14">
        <f>$N$21/N36</f>
        <v>17.594693663815669</v>
      </c>
      <c r="P36" s="6">
        <f>H36/13.1</f>
        <v>8.6787885213457754E-3</v>
      </c>
      <c r="Q36" s="14">
        <f>$N$21/P36</f>
        <v>4.8009772981777443</v>
      </c>
    </row>
    <row r="38" spans="1:17" x14ac:dyDescent="0.25">
      <c r="A38" t="s">
        <v>22</v>
      </c>
      <c r="B38" s="3" t="s">
        <v>12</v>
      </c>
      <c r="C38" s="4" t="s">
        <v>10</v>
      </c>
      <c r="D38" s="6">
        <v>2.1122685185185185E-2</v>
      </c>
      <c r="E38" s="6">
        <v>1.0648148148148147E-3</v>
      </c>
      <c r="F38" s="6">
        <v>9.2777777777777778E-2</v>
      </c>
      <c r="G38" s="6">
        <v>1.1342592592592591E-3</v>
      </c>
      <c r="H38" s="6">
        <v>5.7025462962962958E-2</v>
      </c>
      <c r="I38" s="6">
        <f>SUM(D38:H38)</f>
        <v>0.173125</v>
      </c>
      <c r="J38" s="4" t="s">
        <v>23</v>
      </c>
      <c r="K38" s="11" t="s">
        <v>24</v>
      </c>
      <c r="M38" s="6">
        <f t="shared" ref="M38:M41" si="16">D38/19.32</f>
        <v>1.093306686603788E-3</v>
      </c>
      <c r="N38" s="6">
        <f t="shared" ref="N38:N41" si="17">F38/56</f>
        <v>1.6567460317460318E-3</v>
      </c>
      <c r="O38" s="14">
        <f t="shared" ref="O38:O41" si="18">$N$21/N38</f>
        <v>25.149700598802394</v>
      </c>
      <c r="P38" s="6">
        <f t="shared" ref="P38:P41" si="19">H38/13.1</f>
        <v>4.3530887757986993E-3</v>
      </c>
      <c r="Q38" s="14">
        <f t="shared" ref="Q38" si="20">$N$21/P38</f>
        <v>9.5717475137000196</v>
      </c>
    </row>
    <row r="39" spans="1:17" x14ac:dyDescent="0.25">
      <c r="A39" t="s">
        <v>21</v>
      </c>
      <c r="B39" s="3" t="s">
        <v>15</v>
      </c>
      <c r="C39" s="3" t="s">
        <v>14</v>
      </c>
      <c r="D39" s="6">
        <v>1.7997685185185186E-2</v>
      </c>
      <c r="E39" s="6">
        <v>8.2175925925925917E-4</v>
      </c>
      <c r="F39" s="6">
        <v>8.5891203703703692E-2</v>
      </c>
      <c r="G39" s="6">
        <v>9.7222222222222209E-4</v>
      </c>
      <c r="H39" s="6">
        <v>5.7268518518518517E-2</v>
      </c>
      <c r="I39" s="6">
        <f>SUM(D39:H39)</f>
        <v>0.16295138888888888</v>
      </c>
      <c r="J39" s="12" t="s">
        <v>25</v>
      </c>
      <c r="K39" s="11" t="s">
        <v>26</v>
      </c>
      <c r="M39" s="6">
        <f t="shared" si="16"/>
        <v>9.3155720420213172E-4</v>
      </c>
      <c r="N39" s="6">
        <f t="shared" si="17"/>
        <v>1.5337714947089944E-3</v>
      </c>
      <c r="O39" s="14">
        <f t="shared" si="18"/>
        <v>27.166150114539821</v>
      </c>
      <c r="P39" s="6">
        <f t="shared" si="19"/>
        <v>4.3716426350014137E-3</v>
      </c>
      <c r="Q39" s="14">
        <f t="shared" ref="Q39" si="21">$N$21/P39</f>
        <v>9.5311236863379136</v>
      </c>
    </row>
    <row r="40" spans="1:17" x14ac:dyDescent="0.25">
      <c r="A40" t="s">
        <v>16</v>
      </c>
      <c r="D40" s="6">
        <v>3.0914351851851849E-2</v>
      </c>
      <c r="E40" s="6"/>
      <c r="F40" s="6">
        <v>0.11693287037037037</v>
      </c>
      <c r="G40" s="6"/>
      <c r="H40" s="6">
        <v>8.6724537037037031E-2</v>
      </c>
      <c r="I40" s="6">
        <f>SUM(D40:H40)</f>
        <v>0.23457175925925924</v>
      </c>
      <c r="M40" s="6">
        <f t="shared" si="16"/>
        <v>1.600121731462311E-3</v>
      </c>
      <c r="N40" s="6">
        <f t="shared" si="17"/>
        <v>2.0880869708994709E-3</v>
      </c>
      <c r="O40" s="14">
        <f t="shared" si="18"/>
        <v>19.954468969612986</v>
      </c>
      <c r="P40" s="6">
        <f t="shared" si="19"/>
        <v>6.6201936669493915E-3</v>
      </c>
      <c r="Q40" s="14">
        <f t="shared" ref="Q40" si="22">$N$21/P40</f>
        <v>6.2938742826638201</v>
      </c>
    </row>
    <row r="41" spans="1:17" x14ac:dyDescent="0.25">
      <c r="A41" t="s">
        <v>17</v>
      </c>
      <c r="D41" s="6">
        <v>2.361111111111111E-2</v>
      </c>
      <c r="E41" s="6">
        <v>6.9444444444444441E-3</v>
      </c>
      <c r="F41" s="6">
        <v>0.14583333333333334</v>
      </c>
      <c r="G41" s="6">
        <v>6.9444444444444441E-3</v>
      </c>
      <c r="H41" s="6">
        <v>9.375E-2</v>
      </c>
      <c r="I41" s="6">
        <f>SUM(D41:H41)</f>
        <v>0.27708333333333335</v>
      </c>
      <c r="M41" s="6">
        <f t="shared" si="16"/>
        <v>1.2221072003680698E-3</v>
      </c>
      <c r="N41" s="6">
        <f t="shared" si="17"/>
        <v>2.604166666666667E-3</v>
      </c>
      <c r="O41" s="14">
        <f t="shared" si="18"/>
        <v>15.999999999999996</v>
      </c>
      <c r="P41" s="6">
        <f t="shared" si="19"/>
        <v>7.1564885496183204E-3</v>
      </c>
      <c r="Q41" s="14">
        <f t="shared" ref="Q41" si="23">$N$21/P41</f>
        <v>5.822222222222222</v>
      </c>
    </row>
    <row r="43" spans="1:17" x14ac:dyDescent="0.25">
      <c r="A43" t="s">
        <v>22</v>
      </c>
      <c r="B43" s="3" t="s">
        <v>12</v>
      </c>
      <c r="D43" s="7">
        <f t="shared" ref="D43:I43" si="24">(D$36/D38)-1</f>
        <v>0.34136986301369854</v>
      </c>
      <c r="E43" s="7">
        <f t="shared" si="24"/>
        <v>1.1195652173913047</v>
      </c>
      <c r="F43" s="7">
        <f t="shared" si="24"/>
        <v>0.42939121756487042</v>
      </c>
      <c r="G43" s="7">
        <f t="shared" si="24"/>
        <v>1.806122448979592</v>
      </c>
      <c r="H43" s="7">
        <f t="shared" si="24"/>
        <v>0.9937081388268727</v>
      </c>
      <c r="I43" s="7">
        <f t="shared" si="24"/>
        <v>0.61779649685786908</v>
      </c>
    </row>
    <row r="44" spans="1:17" x14ac:dyDescent="0.25">
      <c r="A44" t="s">
        <v>21</v>
      </c>
      <c r="B44" s="3" t="s">
        <v>15</v>
      </c>
      <c r="D44" s="7">
        <f t="shared" ref="D44:E46" si="25">(D$36/D39)-1</f>
        <v>0.57427652733118961</v>
      </c>
      <c r="E44" s="7">
        <f t="shared" si="25"/>
        <v>1.7464788732394374</v>
      </c>
      <c r="F44" s="7">
        <f t="shared" ref="F44:I44" si="26">(F$36/F39)-1</f>
        <v>0.54399676593451063</v>
      </c>
      <c r="G44" s="7">
        <f t="shared" si="26"/>
        <v>2.2738095238095242</v>
      </c>
      <c r="H44" s="7">
        <f t="shared" si="26"/>
        <v>0.98524656426839163</v>
      </c>
      <c r="I44" s="7">
        <f t="shared" si="26"/>
        <v>0.71880105121102389</v>
      </c>
    </row>
    <row r="45" spans="1:17" x14ac:dyDescent="0.25">
      <c r="A45" t="s">
        <v>16</v>
      </c>
      <c r="D45" s="7">
        <f t="shared" si="25"/>
        <v>-8.3489329839011583E-2</v>
      </c>
      <c r="E45" s="7"/>
      <c r="F45" s="7">
        <f t="shared" ref="F45:I45" si="27">(F$36/F40)-1</f>
        <v>0.13411857864000809</v>
      </c>
      <c r="G45" s="7"/>
      <c r="H45" s="7">
        <f t="shared" si="27"/>
        <v>0.31095689310022712</v>
      </c>
      <c r="I45" s="7">
        <f t="shared" si="27"/>
        <v>0.19400996694133354</v>
      </c>
    </row>
    <row r="46" spans="1:17" x14ac:dyDescent="0.25">
      <c r="A46" t="s">
        <v>17</v>
      </c>
      <c r="D46" s="7">
        <f t="shared" si="25"/>
        <v>0.19999999999999996</v>
      </c>
      <c r="E46" s="7">
        <f t="shared" si="25"/>
        <v>-0.67499999999999993</v>
      </c>
      <c r="F46" s="7">
        <f t="shared" ref="F46:I46" si="28">(F$36/F41)-1</f>
        <v>-9.0634920634920624E-2</v>
      </c>
      <c r="G46" s="7">
        <f t="shared" si="28"/>
        <v>-0.54166666666666674</v>
      </c>
      <c r="H46" s="7">
        <f t="shared" si="28"/>
        <v>0.21271604938271627</v>
      </c>
      <c r="I46" s="7">
        <f t="shared" si="28"/>
        <v>1.0818713450292616E-2</v>
      </c>
    </row>
    <row r="50" spans="1:17" x14ac:dyDescent="0.25">
      <c r="A50" s="8" t="s">
        <v>43</v>
      </c>
    </row>
    <row r="51" spans="1:17" ht="30" x14ac:dyDescent="0.25">
      <c r="A51" s="1" t="s">
        <v>1</v>
      </c>
      <c r="B51" s="1" t="s">
        <v>0</v>
      </c>
      <c r="C51" s="1" t="s">
        <v>5</v>
      </c>
      <c r="D51" s="1" t="s">
        <v>2</v>
      </c>
      <c r="E51" s="1" t="s">
        <v>18</v>
      </c>
      <c r="F51" s="1" t="s">
        <v>3</v>
      </c>
      <c r="G51" s="1" t="s">
        <v>19</v>
      </c>
      <c r="H51" s="1" t="s">
        <v>4</v>
      </c>
      <c r="I51" s="1" t="s">
        <v>6</v>
      </c>
      <c r="J51" s="1" t="s">
        <v>7</v>
      </c>
      <c r="K51" s="1" t="s">
        <v>8</v>
      </c>
    </row>
    <row r="52" spans="1:17" x14ac:dyDescent="0.25">
      <c r="A52" t="s">
        <v>11</v>
      </c>
      <c r="C52" s="4" t="s">
        <v>10</v>
      </c>
      <c r="D52" s="5">
        <v>2.3310185185185187E-2</v>
      </c>
      <c r="E52" s="6">
        <v>5.4745370370370373E-3</v>
      </c>
      <c r="F52" s="5">
        <v>0.15471064814814814</v>
      </c>
      <c r="G52" s="6">
        <v>2.4768518518518516E-3</v>
      </c>
      <c r="H52" s="5">
        <v>0.10615740740740741</v>
      </c>
      <c r="I52" s="6">
        <f>SUM(D52:H52)</f>
        <v>0.29212962962962963</v>
      </c>
      <c r="J52" s="3" t="s">
        <v>36</v>
      </c>
      <c r="K52" s="3" t="s">
        <v>37</v>
      </c>
      <c r="M52" s="6">
        <f>D52/19.32</f>
        <v>1.2065313242849475E-3</v>
      </c>
      <c r="N52" s="6">
        <f>F52/56</f>
        <v>2.7626901455026455E-3</v>
      </c>
      <c r="O52" s="14">
        <f>$N$21/N52</f>
        <v>15.081918156654448</v>
      </c>
      <c r="P52" s="6">
        <f>H52/13.1</f>
        <v>8.1036188860616337E-3</v>
      </c>
      <c r="Q52" s="14">
        <f>$N$21/P52</f>
        <v>5.1417357174007847</v>
      </c>
    </row>
    <row r="54" spans="1:17" x14ac:dyDescent="0.25">
      <c r="A54" t="s">
        <v>38</v>
      </c>
      <c r="B54" s="3" t="s">
        <v>12</v>
      </c>
      <c r="C54" s="4" t="s">
        <v>10</v>
      </c>
      <c r="D54" s="6">
        <v>1.7337962962962961E-2</v>
      </c>
      <c r="E54" s="6">
        <v>1.9791666666666668E-3</v>
      </c>
      <c r="F54" s="6">
        <v>0.10355324074074074</v>
      </c>
      <c r="G54" s="6">
        <v>8.2175925925925917E-4</v>
      </c>
      <c r="H54" s="6">
        <v>5.768518518518518E-2</v>
      </c>
      <c r="I54" s="6">
        <f>SUM(D54:H54)</f>
        <v>0.18137731481481481</v>
      </c>
      <c r="J54" s="4" t="s">
        <v>39</v>
      </c>
      <c r="K54" s="10" t="s">
        <v>40</v>
      </c>
      <c r="M54" s="6">
        <f t="shared" ref="M54:M57" si="29">D54/19.32</f>
        <v>8.9741009125067083E-4</v>
      </c>
      <c r="N54" s="6">
        <f t="shared" ref="N54:N57" si="30">F54/56</f>
        <v>1.8491650132275131E-3</v>
      </c>
      <c r="O54" s="14">
        <f t="shared" ref="O54:O57" si="31">$N$21/N54</f>
        <v>22.532692522633287</v>
      </c>
      <c r="P54" s="6">
        <f t="shared" ref="P54:P57" si="32">H54/13.1</f>
        <v>4.4034492507774945E-3</v>
      </c>
      <c r="Q54" s="14">
        <f t="shared" ref="Q54" si="33">$N$21/P54</f>
        <v>9.462279293739968</v>
      </c>
    </row>
    <row r="55" spans="1:17" x14ac:dyDescent="0.25">
      <c r="A55" t="s">
        <v>41</v>
      </c>
      <c r="B55" s="3" t="s">
        <v>15</v>
      </c>
      <c r="C55" s="3" t="s">
        <v>14</v>
      </c>
      <c r="D55" s="6">
        <v>1.6782407407407409E-2</v>
      </c>
      <c r="E55" s="6">
        <v>1.2037037037037038E-3</v>
      </c>
      <c r="F55" s="6">
        <v>9.3287037037037043E-2</v>
      </c>
      <c r="G55" s="6">
        <v>6.3657407407407402E-4</v>
      </c>
      <c r="H55" s="6">
        <v>5.6273148148148149E-2</v>
      </c>
      <c r="I55" s="6">
        <f>SUM(D55:H55)</f>
        <v>0.16818287037037036</v>
      </c>
      <c r="J55" s="12" t="s">
        <v>25</v>
      </c>
      <c r="K55" s="10" t="s">
        <v>42</v>
      </c>
      <c r="M55" s="6">
        <f t="shared" si="29"/>
        <v>8.6865462771259876E-4</v>
      </c>
      <c r="N55" s="6">
        <f t="shared" si="30"/>
        <v>1.6658399470899472E-3</v>
      </c>
      <c r="O55" s="14">
        <f t="shared" si="31"/>
        <v>25.012406947890817</v>
      </c>
      <c r="P55" s="6">
        <f t="shared" si="32"/>
        <v>4.2956601639807749E-3</v>
      </c>
      <c r="Q55" s="14">
        <f t="shared" ref="Q55" si="34">$N$21/P55</f>
        <v>9.6997120526532274</v>
      </c>
    </row>
    <row r="56" spans="1:17" x14ac:dyDescent="0.25">
      <c r="A56" t="s">
        <v>16</v>
      </c>
      <c r="D56" s="6">
        <v>2.7476851851851853E-2</v>
      </c>
      <c r="E56" s="6">
        <v>1.5972222222222221E-3</v>
      </c>
      <c r="F56" s="6">
        <v>0.13127314814814814</v>
      </c>
      <c r="G56" s="6">
        <v>1.5972222222222221E-3</v>
      </c>
      <c r="H56" s="6">
        <v>9.1539351851851858E-2</v>
      </c>
      <c r="I56" s="6">
        <f>SUM(D56:H56)</f>
        <v>0.2534837962962963</v>
      </c>
      <c r="L56" s="2"/>
      <c r="M56" s="6">
        <f t="shared" si="29"/>
        <v>1.4221973008204892E-3</v>
      </c>
      <c r="N56" s="6">
        <f t="shared" si="30"/>
        <v>2.3441633597883595E-3</v>
      </c>
      <c r="O56" s="14">
        <f t="shared" si="31"/>
        <v>17.774642920119909</v>
      </c>
      <c r="P56" s="6">
        <f t="shared" si="32"/>
        <v>6.9877367825841117E-3</v>
      </c>
      <c r="Q56" s="14">
        <f t="shared" ref="Q56" si="35">$N$21/P56</f>
        <v>5.9628271589328605</v>
      </c>
    </row>
    <row r="57" spans="1:17" x14ac:dyDescent="0.25">
      <c r="A57" t="s">
        <v>17</v>
      </c>
      <c r="D57" s="6">
        <v>2.361111111111111E-2</v>
      </c>
      <c r="E57" s="6">
        <v>6.9444444444444441E-3</v>
      </c>
      <c r="F57" s="6">
        <v>0.14583333333333334</v>
      </c>
      <c r="G57" s="6">
        <v>6.9444444444444441E-3</v>
      </c>
      <c r="H57" s="6">
        <v>9.375E-2</v>
      </c>
      <c r="I57" s="6">
        <f>SUM(D57:H57)</f>
        <v>0.27708333333333335</v>
      </c>
      <c r="L57" s="2"/>
      <c r="M57" s="6">
        <f t="shared" si="29"/>
        <v>1.2221072003680698E-3</v>
      </c>
      <c r="N57" s="6">
        <f t="shared" si="30"/>
        <v>2.604166666666667E-3</v>
      </c>
      <c r="O57" s="14">
        <f t="shared" si="31"/>
        <v>15.999999999999996</v>
      </c>
      <c r="P57" s="6">
        <f t="shared" si="32"/>
        <v>7.1564885496183204E-3</v>
      </c>
      <c r="Q57" s="14">
        <f t="shared" ref="Q57" si="36">$N$21/P57</f>
        <v>5.822222222222222</v>
      </c>
    </row>
    <row r="58" spans="1:17" x14ac:dyDescent="0.25">
      <c r="L58" s="2"/>
    </row>
    <row r="59" spans="1:17" x14ac:dyDescent="0.25">
      <c r="A59" t="s">
        <v>38</v>
      </c>
      <c r="B59" s="3" t="s">
        <v>12</v>
      </c>
      <c r="D59" s="7">
        <f t="shared" ref="D59:I59" si="37">(D$52/D54)-1</f>
        <v>0.34445927903871865</v>
      </c>
      <c r="E59" s="7">
        <f t="shared" si="37"/>
        <v>1.7660818713450293</v>
      </c>
      <c r="F59" s="7">
        <f t="shared" si="37"/>
        <v>0.49402034201408296</v>
      </c>
      <c r="G59" s="7">
        <f t="shared" si="37"/>
        <v>2.0140845070422535</v>
      </c>
      <c r="H59" s="7">
        <f t="shared" si="37"/>
        <v>0.84028892455858761</v>
      </c>
      <c r="I59" s="7">
        <f t="shared" si="37"/>
        <v>0.61061833960819345</v>
      </c>
    </row>
    <row r="60" spans="1:17" x14ac:dyDescent="0.25">
      <c r="A60" t="s">
        <v>41</v>
      </c>
      <c r="B60" s="3" t="s">
        <v>15</v>
      </c>
      <c r="D60" s="7">
        <f t="shared" ref="D60:E62" si="38">(D$52/D55)-1</f>
        <v>0.38896551724137929</v>
      </c>
      <c r="E60" s="7">
        <f t="shared" si="38"/>
        <v>3.5480769230769234</v>
      </c>
      <c r="F60" s="7">
        <f t="shared" ref="F60:I60" si="39">(F$52/F55)-1</f>
        <v>0.65843672456575653</v>
      </c>
      <c r="G60" s="7">
        <f t="shared" si="39"/>
        <v>2.8909090909090911</v>
      </c>
      <c r="H60" s="7">
        <f t="shared" si="39"/>
        <v>0.88646647470176876</v>
      </c>
      <c r="I60" s="7">
        <f t="shared" si="39"/>
        <v>0.73697612001926927</v>
      </c>
    </row>
    <row r="61" spans="1:17" x14ac:dyDescent="0.25">
      <c r="A61" t="s">
        <v>16</v>
      </c>
      <c r="D61" s="7">
        <f t="shared" si="38"/>
        <v>-0.151642796967144</v>
      </c>
      <c r="E61" s="7">
        <f t="shared" si="38"/>
        <v>2.4275362318840585</v>
      </c>
      <c r="F61" s="7">
        <f t="shared" ref="F61:I61" si="40">(F$52/F56)-1</f>
        <v>0.17853994004584739</v>
      </c>
      <c r="G61" s="7">
        <f t="shared" si="40"/>
        <v>0.55072463768115942</v>
      </c>
      <c r="H61" s="7">
        <f t="shared" si="40"/>
        <v>0.15969149070678967</v>
      </c>
      <c r="I61" s="7">
        <f t="shared" si="40"/>
        <v>0.1524587918359892</v>
      </c>
    </row>
    <row r="62" spans="1:17" x14ac:dyDescent="0.25">
      <c r="A62" t="s">
        <v>17</v>
      </c>
      <c r="D62" s="7">
        <f t="shared" si="38"/>
        <v>-1.274509803921553E-2</v>
      </c>
      <c r="E62" s="7">
        <f t="shared" si="38"/>
        <v>-0.21166666666666656</v>
      </c>
      <c r="F62" s="7">
        <f t="shared" ref="F62:I62" si="41">(F$52/F57)-1</f>
        <v>6.0873015873015746E-2</v>
      </c>
      <c r="G62" s="7">
        <f t="shared" si="41"/>
        <v>-0.64333333333333331</v>
      </c>
      <c r="H62" s="7">
        <f t="shared" si="41"/>
        <v>0.13234567901234562</v>
      </c>
      <c r="I62" s="7">
        <f t="shared" si="41"/>
        <v>5.4302422723475186E-2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G17" sqref="G17"/>
    </sheetView>
  </sheetViews>
  <sheetFormatPr defaultRowHeight="15" x14ac:dyDescent="0.25"/>
  <cols>
    <col min="1" max="1" width="10.7109375" style="3" bestFit="1" customWidth="1"/>
    <col min="2" max="2" width="21.85546875" style="3" bestFit="1" customWidth="1"/>
    <col min="3" max="3" width="1.140625" customWidth="1"/>
    <col min="4" max="8" width="12.7109375" style="3" customWidth="1"/>
    <col min="9" max="9" width="12.7109375" customWidth="1"/>
    <col min="10" max="10" width="12.7109375" style="3" customWidth="1"/>
    <col min="11" max="11" width="1.42578125" customWidth="1"/>
    <col min="12" max="12" width="13" style="3" customWidth="1"/>
    <col min="13" max="14" width="13.7109375" style="3" bestFit="1" customWidth="1"/>
  </cols>
  <sheetData>
    <row r="1" spans="1:14" x14ac:dyDescent="0.25">
      <c r="L1" s="19" t="s">
        <v>59</v>
      </c>
      <c r="M1" s="19"/>
      <c r="N1" s="19"/>
    </row>
    <row r="2" spans="1:14" x14ac:dyDescent="0.25">
      <c r="D2" s="17" t="s">
        <v>52</v>
      </c>
      <c r="E2" s="17" t="s">
        <v>53</v>
      </c>
      <c r="F2" s="17" t="s">
        <v>54</v>
      </c>
      <c r="G2" s="17" t="s">
        <v>55</v>
      </c>
      <c r="H2" s="17" t="s">
        <v>56</v>
      </c>
      <c r="I2" s="17" t="s">
        <v>57</v>
      </c>
      <c r="J2" s="17" t="s">
        <v>58</v>
      </c>
      <c r="L2" s="17" t="s">
        <v>2</v>
      </c>
      <c r="M2" s="17" t="s">
        <v>3</v>
      </c>
      <c r="N2" s="17" t="s">
        <v>4</v>
      </c>
    </row>
    <row r="3" spans="1:14" x14ac:dyDescent="0.25">
      <c r="A3" s="18">
        <v>41231</v>
      </c>
    </row>
    <row r="4" spans="1:14" x14ac:dyDescent="0.25">
      <c r="A4" s="18">
        <f>A3+7</f>
        <v>41238</v>
      </c>
      <c r="B4" s="3" t="s">
        <v>51</v>
      </c>
      <c r="G4" s="3" t="s">
        <v>87</v>
      </c>
      <c r="I4" s="3" t="s">
        <v>76</v>
      </c>
      <c r="J4" s="3" t="s">
        <v>65</v>
      </c>
    </row>
    <row r="5" spans="1:14" x14ac:dyDescent="0.25">
      <c r="A5" s="18">
        <f t="shared" ref="A5:A32" si="0">A4+7</f>
        <v>41245</v>
      </c>
      <c r="D5" s="3" t="s">
        <v>83</v>
      </c>
      <c r="E5" s="3" t="s">
        <v>81</v>
      </c>
      <c r="F5" s="3" t="s">
        <v>82</v>
      </c>
      <c r="G5" s="3" t="s">
        <v>83</v>
      </c>
      <c r="H5" s="3" t="s">
        <v>81</v>
      </c>
      <c r="I5" s="3" t="s">
        <v>76</v>
      </c>
      <c r="J5" s="3" t="s">
        <v>77</v>
      </c>
      <c r="N5" s="3" t="s">
        <v>64</v>
      </c>
    </row>
    <row r="6" spans="1:14" x14ac:dyDescent="0.25">
      <c r="A6" s="18">
        <f t="shared" si="0"/>
        <v>41252</v>
      </c>
      <c r="D6" s="3" t="s">
        <v>83</v>
      </c>
      <c r="E6" s="3" t="s">
        <v>81</v>
      </c>
      <c r="F6" s="3" t="s">
        <v>82</v>
      </c>
      <c r="G6" s="3" t="s">
        <v>83</v>
      </c>
      <c r="H6" s="3" t="s">
        <v>81</v>
      </c>
      <c r="I6" s="3" t="s">
        <v>76</v>
      </c>
      <c r="J6" s="3" t="s">
        <v>66</v>
      </c>
    </row>
    <row r="7" spans="1:14" x14ac:dyDescent="0.25">
      <c r="A7" s="18">
        <f t="shared" si="0"/>
        <v>41259</v>
      </c>
      <c r="D7" s="3" t="s">
        <v>83</v>
      </c>
      <c r="E7" s="3" t="s">
        <v>81</v>
      </c>
      <c r="F7" s="3" t="s">
        <v>82</v>
      </c>
      <c r="G7" s="3" t="s">
        <v>83</v>
      </c>
      <c r="H7" s="3" t="s">
        <v>81</v>
      </c>
      <c r="I7" s="3" t="s">
        <v>76</v>
      </c>
      <c r="J7" s="3" t="s">
        <v>67</v>
      </c>
    </row>
    <row r="8" spans="1:14" x14ac:dyDescent="0.25">
      <c r="A8" s="18">
        <f t="shared" si="0"/>
        <v>41266</v>
      </c>
      <c r="D8" s="3" t="s">
        <v>83</v>
      </c>
      <c r="E8" s="3" t="s">
        <v>81</v>
      </c>
      <c r="F8" s="3" t="s">
        <v>82</v>
      </c>
      <c r="G8" s="3" t="s">
        <v>83</v>
      </c>
      <c r="H8" s="3" t="s">
        <v>81</v>
      </c>
      <c r="I8" s="3" t="s">
        <v>76</v>
      </c>
      <c r="J8" s="3" t="s">
        <v>68</v>
      </c>
    </row>
    <row r="9" spans="1:14" x14ac:dyDescent="0.25">
      <c r="A9" s="18">
        <f t="shared" si="0"/>
        <v>41273</v>
      </c>
      <c r="D9" s="3" t="s">
        <v>79</v>
      </c>
      <c r="I9" s="3" t="s">
        <v>76</v>
      </c>
      <c r="J9" s="3" t="s">
        <v>69</v>
      </c>
    </row>
    <row r="10" spans="1:14" x14ac:dyDescent="0.25">
      <c r="A10" s="18">
        <f t="shared" si="0"/>
        <v>41280</v>
      </c>
      <c r="D10" s="3" t="s">
        <v>80</v>
      </c>
      <c r="E10" s="3" t="s">
        <v>81</v>
      </c>
      <c r="F10" s="3" t="s">
        <v>82</v>
      </c>
      <c r="G10" s="3" t="s">
        <v>83</v>
      </c>
      <c r="H10" s="3" t="s">
        <v>84</v>
      </c>
      <c r="I10" s="3" t="s">
        <v>76</v>
      </c>
      <c r="J10" s="3" t="s">
        <v>77</v>
      </c>
      <c r="N10" s="3" t="s">
        <v>64</v>
      </c>
    </row>
    <row r="11" spans="1:14" x14ac:dyDescent="0.25">
      <c r="A11" s="18">
        <f t="shared" si="0"/>
        <v>41287</v>
      </c>
      <c r="D11" s="3" t="s">
        <v>80</v>
      </c>
      <c r="E11" s="3" t="s">
        <v>81</v>
      </c>
      <c r="F11" s="3" t="s">
        <v>82</v>
      </c>
      <c r="G11" s="3" t="s">
        <v>83</v>
      </c>
      <c r="H11" s="3" t="s">
        <v>84</v>
      </c>
      <c r="I11" s="3" t="s">
        <v>76</v>
      </c>
      <c r="J11" s="3" t="s">
        <v>70</v>
      </c>
    </row>
    <row r="12" spans="1:14" x14ac:dyDescent="0.25">
      <c r="A12" s="18">
        <f t="shared" si="0"/>
        <v>41294</v>
      </c>
      <c r="D12" s="3" t="s">
        <v>80</v>
      </c>
      <c r="E12" s="3" t="s">
        <v>81</v>
      </c>
      <c r="F12" s="3" t="s">
        <v>82</v>
      </c>
      <c r="G12" s="3" t="s">
        <v>83</v>
      </c>
      <c r="H12" s="3" t="s">
        <v>84</v>
      </c>
      <c r="I12" s="3" t="s">
        <v>76</v>
      </c>
      <c r="J12" s="3" t="s">
        <v>71</v>
      </c>
    </row>
    <row r="13" spans="1:14" x14ac:dyDescent="0.25">
      <c r="A13" s="18">
        <f t="shared" si="0"/>
        <v>41301</v>
      </c>
      <c r="D13" s="3" t="s">
        <v>80</v>
      </c>
      <c r="E13" s="3" t="s">
        <v>81</v>
      </c>
      <c r="F13" s="3" t="s">
        <v>82</v>
      </c>
      <c r="G13" s="3" t="s">
        <v>83</v>
      </c>
      <c r="H13" s="3" t="s">
        <v>84</v>
      </c>
      <c r="I13" s="3" t="s">
        <v>76</v>
      </c>
      <c r="J13" s="3" t="s">
        <v>72</v>
      </c>
    </row>
    <row r="14" spans="1:14" x14ac:dyDescent="0.25">
      <c r="A14" s="18">
        <f t="shared" si="0"/>
        <v>41308</v>
      </c>
      <c r="D14" s="3" t="s">
        <v>79</v>
      </c>
      <c r="I14" s="3" t="s">
        <v>76</v>
      </c>
      <c r="J14" s="3" t="s">
        <v>77</v>
      </c>
      <c r="N14" s="3" t="s">
        <v>64</v>
      </c>
    </row>
    <row r="15" spans="1:14" x14ac:dyDescent="0.25">
      <c r="A15" s="18">
        <f t="shared" si="0"/>
        <v>41315</v>
      </c>
      <c r="D15" s="3" t="s">
        <v>80</v>
      </c>
      <c r="E15" s="3" t="s">
        <v>81</v>
      </c>
      <c r="F15" s="3" t="s">
        <v>85</v>
      </c>
      <c r="G15" s="3" t="s">
        <v>83</v>
      </c>
      <c r="H15" s="3" t="s">
        <v>84</v>
      </c>
      <c r="I15" s="3" t="s">
        <v>76</v>
      </c>
      <c r="J15" s="3" t="s">
        <v>73</v>
      </c>
    </row>
    <row r="16" spans="1:14" x14ac:dyDescent="0.25">
      <c r="A16" s="18">
        <f t="shared" si="0"/>
        <v>41322</v>
      </c>
      <c r="D16" s="3" t="s">
        <v>80</v>
      </c>
      <c r="E16" s="3" t="s">
        <v>81</v>
      </c>
      <c r="F16" s="3" t="s">
        <v>85</v>
      </c>
      <c r="G16" s="3" t="s">
        <v>83</v>
      </c>
      <c r="H16" s="3" t="s">
        <v>84</v>
      </c>
      <c r="I16" s="3" t="s">
        <v>76</v>
      </c>
      <c r="J16" s="3" t="s">
        <v>74</v>
      </c>
    </row>
    <row r="17" spans="1:15" x14ac:dyDescent="0.25">
      <c r="A17" s="18">
        <f t="shared" si="0"/>
        <v>41329</v>
      </c>
      <c r="D17" s="3" t="s">
        <v>80</v>
      </c>
      <c r="E17" s="3" t="s">
        <v>81</v>
      </c>
      <c r="F17" s="3" t="s">
        <v>85</v>
      </c>
      <c r="G17" s="3" t="s">
        <v>83</v>
      </c>
      <c r="H17" s="3" t="s">
        <v>84</v>
      </c>
      <c r="I17" s="3" t="s">
        <v>76</v>
      </c>
      <c r="J17" s="3" t="s">
        <v>75</v>
      </c>
    </row>
    <row r="18" spans="1:15" x14ac:dyDescent="0.25">
      <c r="A18" s="18">
        <f t="shared" si="0"/>
        <v>41336</v>
      </c>
      <c r="D18" s="3" t="s">
        <v>80</v>
      </c>
      <c r="E18" s="3" t="s">
        <v>81</v>
      </c>
      <c r="F18" s="3" t="s">
        <v>85</v>
      </c>
      <c r="G18" s="3" t="s">
        <v>83</v>
      </c>
      <c r="H18" s="3" t="s">
        <v>84</v>
      </c>
      <c r="I18" s="3" t="s">
        <v>76</v>
      </c>
      <c r="J18" s="3" t="s">
        <v>78</v>
      </c>
      <c r="N18" s="3" t="s">
        <v>64</v>
      </c>
    </row>
    <row r="19" spans="1:15" x14ac:dyDescent="0.25">
      <c r="A19" s="18">
        <f t="shared" si="0"/>
        <v>41343</v>
      </c>
      <c r="D19" s="3" t="s">
        <v>79</v>
      </c>
      <c r="I19" s="3" t="s">
        <v>76</v>
      </c>
      <c r="J19" s="3" t="s">
        <v>70</v>
      </c>
    </row>
    <row r="20" spans="1:15" x14ac:dyDescent="0.25">
      <c r="A20" s="18">
        <f t="shared" si="0"/>
        <v>41350</v>
      </c>
      <c r="B20" s="3" t="s">
        <v>50</v>
      </c>
      <c r="I20" s="3" t="s">
        <v>87</v>
      </c>
      <c r="N20" s="16">
        <v>8.3333333333333329E-2</v>
      </c>
    </row>
    <row r="21" spans="1:15" x14ac:dyDescent="0.25">
      <c r="A21" s="18">
        <f t="shared" si="0"/>
        <v>41357</v>
      </c>
      <c r="D21" s="3" t="s">
        <v>80</v>
      </c>
      <c r="E21" s="3" t="s">
        <v>84</v>
      </c>
      <c r="F21" s="3" t="s">
        <v>85</v>
      </c>
      <c r="G21" s="3" t="s">
        <v>83</v>
      </c>
      <c r="H21" s="3" t="s">
        <v>84</v>
      </c>
      <c r="I21" s="3" t="s">
        <v>76</v>
      </c>
      <c r="J21" s="3" t="s">
        <v>86</v>
      </c>
      <c r="N21" s="3" t="s">
        <v>62</v>
      </c>
    </row>
    <row r="22" spans="1:15" x14ac:dyDescent="0.25">
      <c r="A22" s="18">
        <f t="shared" si="0"/>
        <v>41364</v>
      </c>
      <c r="D22" s="3" t="s">
        <v>80</v>
      </c>
      <c r="E22" s="3" t="s">
        <v>84</v>
      </c>
      <c r="F22" s="3" t="s">
        <v>85</v>
      </c>
      <c r="G22" s="3" t="s">
        <v>83</v>
      </c>
      <c r="H22" s="3" t="s">
        <v>84</v>
      </c>
      <c r="I22" s="3" t="s">
        <v>76</v>
      </c>
      <c r="J22" s="3" t="s">
        <v>86</v>
      </c>
    </row>
    <row r="23" spans="1:15" x14ac:dyDescent="0.25">
      <c r="A23" s="18">
        <f t="shared" si="0"/>
        <v>41371</v>
      </c>
      <c r="D23" s="3" t="s">
        <v>80</v>
      </c>
      <c r="E23" s="3" t="s">
        <v>84</v>
      </c>
      <c r="F23" s="3" t="s">
        <v>85</v>
      </c>
      <c r="G23" s="3" t="s">
        <v>83</v>
      </c>
      <c r="H23" s="3" t="s">
        <v>84</v>
      </c>
      <c r="I23" s="3" t="s">
        <v>76</v>
      </c>
      <c r="J23" s="3" t="s">
        <v>86</v>
      </c>
    </row>
    <row r="24" spans="1:15" x14ac:dyDescent="0.25">
      <c r="A24" s="18">
        <f t="shared" si="0"/>
        <v>41378</v>
      </c>
      <c r="D24" s="3" t="s">
        <v>79</v>
      </c>
      <c r="I24" s="3" t="s">
        <v>76</v>
      </c>
    </row>
    <row r="25" spans="1:15" x14ac:dyDescent="0.25">
      <c r="A25" s="18">
        <f t="shared" si="0"/>
        <v>41385</v>
      </c>
      <c r="D25" s="3" t="s">
        <v>80</v>
      </c>
      <c r="E25" s="3" t="s">
        <v>84</v>
      </c>
      <c r="F25" s="3" t="s">
        <v>85</v>
      </c>
      <c r="G25" s="3" t="s">
        <v>83</v>
      </c>
      <c r="H25" s="3" t="s">
        <v>84</v>
      </c>
      <c r="I25" s="3" t="s">
        <v>76</v>
      </c>
      <c r="J25" s="3" t="s">
        <v>86</v>
      </c>
    </row>
    <row r="26" spans="1:15" x14ac:dyDescent="0.25">
      <c r="A26" s="18">
        <f t="shared" si="0"/>
        <v>41392</v>
      </c>
      <c r="D26" s="3" t="s">
        <v>80</v>
      </c>
      <c r="E26" s="3" t="s">
        <v>84</v>
      </c>
      <c r="F26" s="3" t="s">
        <v>85</v>
      </c>
      <c r="G26" s="3" t="s">
        <v>83</v>
      </c>
      <c r="H26" s="3" t="s">
        <v>84</v>
      </c>
      <c r="I26" s="3" t="s">
        <v>76</v>
      </c>
      <c r="J26" s="3" t="s">
        <v>86</v>
      </c>
    </row>
    <row r="27" spans="1:15" x14ac:dyDescent="0.25">
      <c r="A27" s="18">
        <f t="shared" si="0"/>
        <v>41399</v>
      </c>
      <c r="D27" s="3" t="s">
        <v>80</v>
      </c>
      <c r="E27" s="3" t="s">
        <v>84</v>
      </c>
      <c r="F27" s="3" t="s">
        <v>85</v>
      </c>
      <c r="G27" s="3" t="s">
        <v>83</v>
      </c>
      <c r="H27" s="3" t="s">
        <v>84</v>
      </c>
      <c r="I27" s="3" t="s">
        <v>76</v>
      </c>
      <c r="J27" s="3" t="s">
        <v>86</v>
      </c>
    </row>
    <row r="28" spans="1:15" x14ac:dyDescent="0.25">
      <c r="A28" s="18">
        <f t="shared" si="0"/>
        <v>41406</v>
      </c>
      <c r="D28" s="3" t="s">
        <v>79</v>
      </c>
      <c r="I28" s="3" t="s">
        <v>76</v>
      </c>
    </row>
    <row r="29" spans="1:15" x14ac:dyDescent="0.25">
      <c r="A29" s="18">
        <f t="shared" si="0"/>
        <v>41413</v>
      </c>
      <c r="B29" s="3" t="s">
        <v>49</v>
      </c>
      <c r="D29" s="3" t="s">
        <v>80</v>
      </c>
      <c r="E29" s="3" t="s">
        <v>84</v>
      </c>
      <c r="F29" s="3" t="s">
        <v>85</v>
      </c>
      <c r="G29" s="3" t="s">
        <v>83</v>
      </c>
      <c r="H29" s="3" t="s">
        <v>84</v>
      </c>
      <c r="I29" s="3" t="s">
        <v>76</v>
      </c>
      <c r="J29" s="3" t="s">
        <v>87</v>
      </c>
      <c r="L29" s="3" t="s">
        <v>60</v>
      </c>
      <c r="M29" s="3" t="s">
        <v>61</v>
      </c>
      <c r="N29" s="3" t="s">
        <v>62</v>
      </c>
    </row>
    <row r="30" spans="1:15" x14ac:dyDescent="0.25">
      <c r="A30" s="18">
        <f t="shared" si="0"/>
        <v>41420</v>
      </c>
      <c r="D30" s="3" t="s">
        <v>80</v>
      </c>
      <c r="E30" s="3" t="s">
        <v>84</v>
      </c>
      <c r="F30" s="3" t="s">
        <v>85</v>
      </c>
      <c r="G30" s="3" t="s">
        <v>83</v>
      </c>
      <c r="H30" s="3" t="s">
        <v>84</v>
      </c>
      <c r="I30" s="3" t="s">
        <v>76</v>
      </c>
      <c r="J30" s="3" t="s">
        <v>86</v>
      </c>
    </row>
    <row r="31" spans="1:15" x14ac:dyDescent="0.25">
      <c r="A31" s="18">
        <f t="shared" si="0"/>
        <v>41427</v>
      </c>
      <c r="D31" s="3" t="s">
        <v>79</v>
      </c>
      <c r="I31" s="3" t="s">
        <v>76</v>
      </c>
    </row>
    <row r="32" spans="1:15" x14ac:dyDescent="0.25">
      <c r="A32" s="18">
        <f t="shared" si="0"/>
        <v>41434</v>
      </c>
      <c r="B32" s="3" t="s">
        <v>48</v>
      </c>
      <c r="I32" s="3" t="s">
        <v>76</v>
      </c>
      <c r="J32" s="3" t="s">
        <v>87</v>
      </c>
      <c r="L32" s="16">
        <v>2.2222222222222223E-2</v>
      </c>
      <c r="M32" s="16">
        <v>0.125</v>
      </c>
      <c r="N32" s="16">
        <v>8.3333333333333329E-2</v>
      </c>
      <c r="O32" s="3" t="s">
        <v>17</v>
      </c>
    </row>
    <row r="33" spans="12:15" x14ac:dyDescent="0.25">
      <c r="L33" s="3" t="s">
        <v>60</v>
      </c>
      <c r="M33" s="3" t="s">
        <v>61</v>
      </c>
      <c r="N33" s="3" t="s">
        <v>62</v>
      </c>
      <c r="O33" s="3" t="s">
        <v>17</v>
      </c>
    </row>
    <row r="34" spans="12:15" x14ac:dyDescent="0.25">
      <c r="L34" s="16">
        <v>7.3611111111111113E-2</v>
      </c>
      <c r="M34" s="3">
        <v>17.600000000000001</v>
      </c>
      <c r="N34" s="16">
        <v>0.46111111111111108</v>
      </c>
      <c r="O34" s="3" t="s">
        <v>63</v>
      </c>
    </row>
  </sheetData>
  <mergeCells count="1"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McDonough, Greg</dc:creator>
  <cp:lastModifiedBy>McDonough, Greg</cp:lastModifiedBy>
  <dcterms:created xsi:type="dcterms:W3CDTF">2012-08-22T16:45:04Z</dcterms:created>
  <dcterms:modified xsi:type="dcterms:W3CDTF">2013-08-23T19:14:13Z</dcterms:modified>
</cp:coreProperties>
</file>